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DE-FS-OA\FolderredirCitrix$\oabeme\Documents\temp\"/>
    </mc:Choice>
  </mc:AlternateContent>
  <xr:revisionPtr revIDLastSave="0" documentId="8_{593CC797-5B2A-4F6A-B26D-264B0F0A510C}" xr6:coauthVersionLast="47" xr6:coauthVersionMax="47" xr10:uidLastSave="{00000000-0000-0000-0000-000000000000}"/>
  <workbookProtection workbookAlgorithmName="SHA-512" workbookHashValue="iKLpOH+/jHuOnhh1s8x34TYTzqvP7iTlKpcAdQiKpitrUAMvyCaw5jDhMfcz7cbaN4xf8uLGatB5OY9KwqX74w==" workbookSaltValue="Ddxv/tBJPl2p27dNn4P5ig==" workbookSpinCount="100000" lockStructure="1"/>
  <bookViews>
    <workbookView xWindow="-120" yWindow="-120" windowWidth="23280" windowHeight="21240" xr2:uid="{00000000-000D-0000-FFFF-FFFF00000000}"/>
  </bookViews>
  <sheets>
    <sheet name="Berechnung" sheetId="1" r:id="rId1"/>
    <sheet name="Referen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F23" i="2" s="1"/>
  <c r="D23" i="2" s="1"/>
  <c r="K14" i="2"/>
  <c r="E14" i="2" s="1"/>
  <c r="C14" i="2" s="1"/>
  <c r="F20" i="2" l="1"/>
  <c r="D20" i="2" s="1"/>
  <c r="F8" i="2"/>
  <c r="D8" i="2" s="1"/>
  <c r="F5" i="2"/>
  <c r="D5" i="2" s="1"/>
  <c r="F9" i="2"/>
  <c r="D9" i="2" s="1"/>
  <c r="F13" i="2"/>
  <c r="D13" i="2" s="1"/>
  <c r="E18" i="2"/>
  <c r="C18" i="2" s="1"/>
  <c r="E21" i="2"/>
  <c r="C21" i="2" s="1"/>
  <c r="F7" i="2"/>
  <c r="D7" i="2" s="1"/>
  <c r="F11" i="2"/>
  <c r="D11" i="2" s="1"/>
  <c r="E20" i="2"/>
  <c r="C20" i="2" s="1"/>
  <c r="F12" i="2"/>
  <c r="D12" i="2" s="1"/>
  <c r="F6" i="2"/>
  <c r="D6" i="2" s="1"/>
  <c r="F10" i="2"/>
  <c r="D10" i="2" s="1"/>
  <c r="F14" i="2"/>
  <c r="D14" i="2" s="1"/>
  <c r="F18" i="2"/>
  <c r="D18" i="2" s="1"/>
  <c r="F21" i="2"/>
  <c r="D21" i="2" s="1"/>
  <c r="E15" i="2"/>
  <c r="C15" i="2" s="1"/>
  <c r="E16" i="2"/>
  <c r="C16" i="2" s="1"/>
  <c r="E17" i="2"/>
  <c r="C17" i="2" s="1"/>
  <c r="F15" i="2"/>
  <c r="D15" i="2" s="1"/>
  <c r="F16" i="2"/>
  <c r="D16" i="2" s="1"/>
  <c r="F17" i="2"/>
  <c r="D17" i="2" s="1"/>
  <c r="E19" i="2"/>
  <c r="C19" i="2" s="1"/>
  <c r="E22" i="2"/>
  <c r="C22" i="2" s="1"/>
  <c r="E23" i="2"/>
  <c r="C23" i="2" s="1"/>
  <c r="E5" i="2"/>
  <c r="C5" i="2" s="1"/>
  <c r="E6" i="2"/>
  <c r="C6" i="2" s="1"/>
  <c r="E7" i="2"/>
  <c r="C7" i="2" s="1"/>
  <c r="E8" i="2"/>
  <c r="C8" i="2" s="1"/>
  <c r="E9" i="2"/>
  <c r="C9" i="2" s="1"/>
  <c r="E10" i="2"/>
  <c r="C10" i="2" s="1"/>
  <c r="E11" i="2"/>
  <c r="C11" i="2" s="1"/>
  <c r="E12" i="2"/>
  <c r="C12" i="2" s="1"/>
  <c r="E13" i="2"/>
  <c r="C13" i="2" s="1"/>
  <c r="F19" i="2"/>
  <c r="D19" i="2" s="1"/>
  <c r="F22" i="2"/>
  <c r="D22" i="2" s="1"/>
  <c r="D17" i="1" l="1"/>
  <c r="D25" i="1" s="1"/>
  <c r="H17" i="2" l="1"/>
  <c r="I25" i="2" s="1"/>
  <c r="K18" i="2" l="1"/>
  <c r="K17" i="2"/>
  <c r="K21" i="2" s="1"/>
  <c r="L18" i="2"/>
  <c r="L19" i="2" s="1"/>
  <c r="L17" i="2"/>
  <c r="L21" i="2" s="1"/>
  <c r="K19" i="2" l="1"/>
  <c r="D30" i="1" s="1"/>
</calcChain>
</file>

<file path=xl/sharedStrings.xml><?xml version="1.0" encoding="utf-8"?>
<sst xmlns="http://schemas.openxmlformats.org/spreadsheetml/2006/main" count="38" uniqueCount="29">
  <si>
    <t>CHF</t>
  </si>
  <si>
    <t>Anrechenbarer Vermögensanteil</t>
  </si>
  <si>
    <t>Einkäufe Säule 3a (Code 220/221)</t>
  </si>
  <si>
    <t>Einkäufe 2. Säule (Code 250/251)</t>
  </si>
  <si>
    <t>Massgebendes Einkommen</t>
  </si>
  <si>
    <t>Alter des Kindes</t>
  </si>
  <si>
    <t>Anhang 1: Kindertagesstätte</t>
  </si>
  <si>
    <t>Normkosten / Tag</t>
  </si>
  <si>
    <t>Normkosten Babytarif  / Tag</t>
  </si>
  <si>
    <t>Betreuungseinheit</t>
  </si>
  <si>
    <t>Basistarif</t>
  </si>
  <si>
    <t>Babytarif</t>
  </si>
  <si>
    <t>ganzer Tag</t>
  </si>
  <si>
    <t>Massg. Eink.</t>
  </si>
  <si>
    <t>Tarif gerundet</t>
  </si>
  <si>
    <t>Subvention/Tag</t>
  </si>
  <si>
    <r>
      <t xml:space="preserve">Gesamtes Steuerbares Einkommen </t>
    </r>
    <r>
      <rPr>
        <vertAlign val="superscript"/>
        <sz val="10"/>
        <rFont val="HelveticaNeue LT 55 Roman"/>
      </rPr>
      <t>1)</t>
    </r>
  </si>
  <si>
    <r>
      <t xml:space="preserve">Gesamtes Steuerbares Vermögen </t>
    </r>
    <r>
      <rPr>
        <vertAlign val="superscript"/>
        <sz val="10"/>
        <rFont val="HelveticaNeue LT 55 Roman"/>
      </rPr>
      <t>2)</t>
    </r>
  </si>
  <si>
    <t>Online-Rechner zur provisorischen Berechnung von</t>
  </si>
  <si>
    <t>Betreuungsgutscheinen für Kindertagesstätten:</t>
  </si>
  <si>
    <r>
      <t xml:space="preserve">Höhe Betreuungsgutscheine pro Tag, Kinder über 18 Mt. (Basis Normkosten) </t>
    </r>
    <r>
      <rPr>
        <vertAlign val="superscript"/>
        <sz val="11"/>
        <color theme="0"/>
        <rFont val="Calibri"/>
        <family val="2"/>
      </rPr>
      <t>1)</t>
    </r>
  </si>
  <si>
    <r>
      <t xml:space="preserve">Höhe Betreuungsgutscheine pro Tag, Kinder unter 18 Mt. (Basis Normkosten Baby) </t>
    </r>
    <r>
      <rPr>
        <vertAlign val="superscript"/>
        <sz val="11"/>
        <color theme="0"/>
        <rFont val="Calibri"/>
        <family val="2"/>
      </rPr>
      <t>1)</t>
    </r>
  </si>
  <si>
    <r>
      <rPr>
        <vertAlign val="superscript"/>
        <sz val="11"/>
        <color theme="0"/>
        <rFont val="Calibri"/>
        <family val="2"/>
      </rPr>
      <t>1)</t>
    </r>
    <r>
      <rPr>
        <sz val="10"/>
        <color theme="0"/>
        <rFont val="HelveticaNeue LT 55 Roman"/>
      </rPr>
      <t xml:space="preserve"> Betreuungsgutscheine werden stufenlos fesgelegt und auf den ganzen Franken gerundet</t>
    </r>
  </si>
  <si>
    <r>
      <t xml:space="preserve">Höhe Betreuungsgutschein pro Tag </t>
    </r>
    <r>
      <rPr>
        <vertAlign val="superscript"/>
        <sz val="10"/>
        <color theme="1"/>
        <rFont val="Arial"/>
        <family val="2"/>
      </rPr>
      <t>4)</t>
    </r>
  </si>
  <si>
    <r>
      <t xml:space="preserve">Aufrechnung temporäre Steuerabzüge 2021-2023 </t>
    </r>
    <r>
      <rPr>
        <vertAlign val="superscript"/>
        <sz val="11"/>
        <color theme="1"/>
        <rFont val="Arial"/>
        <family val="2"/>
      </rPr>
      <t>3)</t>
    </r>
  </si>
  <si>
    <r>
      <rPr>
        <vertAlign val="superscript"/>
        <sz val="8"/>
        <rFont val="HelveticaNeue LT 55 Roman"/>
      </rPr>
      <t>1)+2)</t>
    </r>
    <r>
      <rPr>
        <sz val="8"/>
        <rFont val="HelveticaNeue LT 55 Roman"/>
      </rPr>
      <t xml:space="preserve"> Für Quellenbesteuerte gelten für die Berechnung des anzurechnenden Einkommens und Vermögens die Bestimmungen gemäss Art. 6 Abs. 2 und Art. 8 Abs. 2 der Verordnung zum Reglement familienergänzende Kinderbetreuung</t>
    </r>
  </si>
  <si>
    <r>
      <rPr>
        <vertAlign val="superscript"/>
        <sz val="8"/>
        <rFont val="HelveticaNeue LT 55 Roman"/>
      </rPr>
      <t>4)</t>
    </r>
    <r>
      <rPr>
        <sz val="8"/>
        <rFont val="HelveticaNeue LT 55 Roman"/>
      </rPr>
      <t xml:space="preserve"> Für die Betreuung pro Halbtag mit Mittagessen reduziert sich die Höhe des Betreuungsgutscheines um 25% und für die Betreuung pro Halbtag ohne Mittagessen um 50%.</t>
    </r>
  </si>
  <si>
    <r>
      <rPr>
        <vertAlign val="superscript"/>
        <sz val="8"/>
        <color theme="1"/>
        <rFont val="HelveticaNeue LT 55 Roman"/>
      </rPr>
      <t>3)</t>
    </r>
    <r>
      <rPr>
        <sz val="8"/>
        <color theme="1"/>
        <rFont val="HelveticaNeue LT 55 Roman"/>
      </rPr>
      <t xml:space="preserve"> Gemäss Steuergesetz des Kantons Zug können für die Veranlagungsjahre 2021 - 2023 temporär zusätzliche Steuerabzüge vorgenommen werden. Diese zusätzlichen Steuerabzüge (CHF 4'000 für eine erwachsene Person, CHF 8'000 für zwei erwachsene Personen) werden gemäss Art. 6 Abs. 6 der Verordnung zum Reglement familienergänzende Kinderbetreuung zur Errechnung des massgebenden Einkommens für die Betreuungsgutscheine wieder aufgerechnet.</t>
    </r>
  </si>
  <si>
    <t>älter als 18 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</si>
</sst>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CHF-807]\ * #,##0.00_ ;_ [$CHF-807]\ * \-#,##0.00_ ;_ [$CHF-807]\ * &quot;-&quot;??_ ;_ @_ "/>
    <numFmt numFmtId="165" formatCode="0.00000000"/>
  </numFmts>
  <fonts count="21">
    <font>
      <sz val="10"/>
      <name val="HelveticaNeue LT 55 Roman"/>
    </font>
    <font>
      <sz val="10"/>
      <name val="HelveticaNeue LT 55 Roman"/>
    </font>
    <font>
      <sz val="10"/>
      <name val="Arial"/>
      <family val="2"/>
    </font>
    <font>
      <sz val="10"/>
      <name val="HelveticaNeue LT 55 Roman"/>
    </font>
    <font>
      <sz val="10"/>
      <name val="HelveticaNeue LT 75 Bold"/>
    </font>
    <font>
      <sz val="8"/>
      <name val="HelveticaNeue LT 55 Roman"/>
    </font>
    <font>
      <sz val="16"/>
      <name val="HelveticaNeue LT 75 Bold"/>
    </font>
    <font>
      <b/>
      <sz val="14"/>
      <name val="HelveticaNeue LT 75 Bold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HelveticaNeue LT 55 Roman"/>
    </font>
    <font>
      <vertAlign val="superscript"/>
      <sz val="8"/>
      <name val="HelveticaNeue LT 55 Roman"/>
    </font>
    <font>
      <sz val="10"/>
      <color theme="0"/>
      <name val="HelveticaNeue LT 55 Roman"/>
    </font>
    <font>
      <b/>
      <sz val="11"/>
      <color theme="0"/>
      <name val="Arial"/>
      <family val="2"/>
    </font>
    <font>
      <b/>
      <sz val="12"/>
      <color theme="0"/>
      <name val="Calibri"/>
      <family val="2"/>
    </font>
    <font>
      <vertAlign val="superscript"/>
      <sz val="11"/>
      <color theme="0"/>
      <name val="Calibri"/>
      <family val="2"/>
    </font>
    <font>
      <vertAlign val="superscript"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HelveticaNeue LT 55 Roman"/>
    </font>
    <font>
      <vertAlign val="superscript"/>
      <sz val="8"/>
      <color theme="1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4" fontId="3" fillId="0" borderId="0" xfId="1" applyNumberFormat="1" applyFont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/>
    <xf numFmtId="3" fontId="0" fillId="2" borderId="1" xfId="0" applyNumberFormat="1" applyFill="1" applyBorder="1" applyAlignment="1" applyProtection="1">
      <alignment horizontal="right"/>
      <protection locked="0"/>
    </xf>
    <xf numFmtId="3" fontId="0" fillId="3" borderId="1" xfId="0" applyNumberFormat="1" applyFill="1" applyBorder="1" applyAlignment="1">
      <alignment horizontal="right"/>
    </xf>
    <xf numFmtId="0" fontId="9" fillId="0" borderId="0" xfId="0" applyFont="1"/>
    <xf numFmtId="3" fontId="9" fillId="3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9" fillId="4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5" fontId="13" fillId="0" borderId="0" xfId="0" applyNumberFormat="1" applyFont="1"/>
    <xf numFmtId="0" fontId="13" fillId="0" borderId="0" xfId="0" applyFont="1"/>
    <xf numFmtId="165" fontId="13" fillId="0" borderId="0" xfId="0" applyNumberFormat="1" applyFont="1" applyAlignment="1">
      <alignment horizontal="left"/>
    </xf>
    <xf numFmtId="3" fontId="13" fillId="0" borderId="0" xfId="0" applyNumberFormat="1" applyFont="1" applyProtection="1">
      <protection locked="0"/>
    </xf>
    <xf numFmtId="4" fontId="13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horizontal="left"/>
    </xf>
    <xf numFmtId="4" fontId="13" fillId="0" borderId="0" xfId="0" applyNumberFormat="1" applyFon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0" fontId="18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colors>
    <mruColors>
      <color rgb="FF3AB0FF"/>
      <color rgb="FF006EB8"/>
      <color rgb="FFF4C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86"/>
  <sheetViews>
    <sheetView tabSelected="1" view="pageLayout" zoomScale="175" zoomScaleNormal="100" zoomScalePageLayoutView="175" workbookViewId="0">
      <selection activeCell="D13" sqref="D13"/>
    </sheetView>
  </sheetViews>
  <sheetFormatPr baseColWidth="10" defaultColWidth="0" defaultRowHeight="12.75" zeroHeight="1"/>
  <cols>
    <col min="1" max="1" width="6" style="2" customWidth="1"/>
    <col min="2" max="2" width="51.42578125" style="2" customWidth="1"/>
    <col min="3" max="3" width="8.28515625" style="2" customWidth="1"/>
    <col min="4" max="4" width="21" style="2" customWidth="1"/>
    <col min="5" max="5" width="15.28515625" style="2" customWidth="1"/>
    <col min="6" max="6" width="4.42578125" style="2" hidden="1" customWidth="1"/>
    <col min="7" max="7" width="13.5703125" style="2" hidden="1" customWidth="1"/>
    <col min="8" max="13" width="0" style="2" hidden="1" customWidth="1"/>
    <col min="14" max="16384" width="11.42578125" style="2" hidden="1"/>
  </cols>
  <sheetData>
    <row r="1" spans="1:5" ht="18">
      <c r="A1" s="8"/>
    </row>
    <row r="2" spans="1:5" s="1" customFormat="1" ht="18" customHeight="1">
      <c r="A2" s="8"/>
      <c r="B2" s="32" t="s">
        <v>18</v>
      </c>
      <c r="C2" s="32"/>
      <c r="D2" s="32"/>
      <c r="E2" s="32"/>
    </row>
    <row r="3" spans="1:5" s="1" customFormat="1" ht="18" customHeight="1">
      <c r="A3" s="8"/>
      <c r="B3" s="32" t="s">
        <v>19</v>
      </c>
      <c r="C3" s="32"/>
      <c r="D3" s="32"/>
      <c r="E3" s="32"/>
    </row>
    <row r="4" spans="1:5" ht="12.75" customHeight="1"/>
    <row r="5" spans="1:5" ht="12.75" customHeight="1"/>
    <row r="6" spans="1:5" ht="12.75" customHeight="1">
      <c r="A6"/>
      <c r="B6"/>
      <c r="C6"/>
      <c r="D6"/>
    </row>
    <row r="7" spans="1:5" ht="12.75" customHeight="1">
      <c r="A7"/>
      <c r="B7"/>
      <c r="C7"/>
      <c r="D7"/>
    </row>
    <row r="8" spans="1:5" ht="12.75" customHeight="1">
      <c r="A8"/>
      <c r="B8"/>
      <c r="C8"/>
      <c r="D8"/>
    </row>
    <row r="9" spans="1:5" ht="12.75" customHeight="1">
      <c r="A9"/>
      <c r="B9"/>
      <c r="C9"/>
      <c r="D9"/>
    </row>
    <row r="10" spans="1:5" ht="12.75" customHeight="1">
      <c r="A10"/>
      <c r="B10"/>
      <c r="C10"/>
      <c r="D10"/>
    </row>
    <row r="11" spans="1:5" ht="12.75" customHeight="1">
      <c r="A11"/>
      <c r="B11"/>
      <c r="C11"/>
      <c r="D11"/>
    </row>
    <row r="12" spans="1:5" ht="12" customHeight="1">
      <c r="A12"/>
      <c r="B12"/>
      <c r="C12"/>
      <c r="D12"/>
    </row>
    <row r="13" spans="1:5" ht="14.25">
      <c r="A13"/>
      <c r="B13" t="s">
        <v>16</v>
      </c>
      <c r="C13" s="9" t="s">
        <v>0</v>
      </c>
      <c r="D13" s="10">
        <v>4999</v>
      </c>
    </row>
    <row r="14" spans="1:5">
      <c r="A14"/>
      <c r="B14"/>
      <c r="C14" s="9"/>
      <c r="D14"/>
    </row>
    <row r="15" spans="1:5" ht="14.25">
      <c r="A15"/>
      <c r="B15" t="s">
        <v>17</v>
      </c>
      <c r="C15" s="9" t="s">
        <v>0</v>
      </c>
      <c r="D15" s="10"/>
    </row>
    <row r="16" spans="1:5">
      <c r="A16"/>
      <c r="B16"/>
      <c r="C16" s="9"/>
      <c r="D16"/>
    </row>
    <row r="17" spans="1:13">
      <c r="A17"/>
      <c r="B17" t="s">
        <v>1</v>
      </c>
      <c r="C17" s="9" t="s">
        <v>0</v>
      </c>
      <c r="D17" s="11">
        <f>IF(SUM((D15-100000)/10)&lt;0,0,SUM((D15-100000)/10))</f>
        <v>0</v>
      </c>
    </row>
    <row r="18" spans="1:13">
      <c r="A18"/>
      <c r="B18"/>
      <c r="C18"/>
      <c r="D18"/>
      <c r="M18" s="3"/>
    </row>
    <row r="19" spans="1:13">
      <c r="A19"/>
      <c r="B19" t="s">
        <v>2</v>
      </c>
      <c r="C19" s="9" t="s">
        <v>0</v>
      </c>
      <c r="D19" s="10"/>
      <c r="M19" s="3"/>
    </row>
    <row r="20" spans="1:13">
      <c r="A20"/>
      <c r="B20"/>
      <c r="C20"/>
      <c r="D20"/>
    </row>
    <row r="21" spans="1:13">
      <c r="A21"/>
      <c r="B21" t="s">
        <v>3</v>
      </c>
      <c r="C21" s="9" t="s">
        <v>0</v>
      </c>
      <c r="D21" s="10"/>
    </row>
    <row r="22" spans="1:13">
      <c r="A22"/>
      <c r="B22"/>
      <c r="C22" s="9"/>
      <c r="D22" s="27"/>
    </row>
    <row r="23" spans="1:13" ht="14.25" customHeight="1">
      <c r="A23"/>
      <c r="B23" t="s">
        <v>24</v>
      </c>
      <c r="C23" s="9" t="s">
        <v>0</v>
      </c>
      <c r="D23" s="10"/>
    </row>
    <row r="24" spans="1:13">
      <c r="A24"/>
      <c r="B24"/>
      <c r="C24"/>
      <c r="D24"/>
    </row>
    <row r="25" spans="1:13">
      <c r="A25"/>
      <c r="B25" s="12" t="s">
        <v>4</v>
      </c>
      <c r="C25" s="9" t="s">
        <v>0</v>
      </c>
      <c r="D25" s="13">
        <f>SUM(D13+D17+D19+D21+D23)</f>
        <v>4999</v>
      </c>
    </row>
    <row r="26" spans="1:13">
      <c r="A26"/>
      <c r="B26"/>
      <c r="C26"/>
      <c r="D26"/>
    </row>
    <row r="27" spans="1:13">
      <c r="A27"/>
      <c r="B27"/>
      <c r="C27"/>
      <c r="D27"/>
      <c r="I27" s="4"/>
    </row>
    <row r="28" spans="1:13">
      <c r="A28"/>
      <c r="B28" t="s">
        <v>5</v>
      </c>
      <c r="C28" s="9"/>
      <c r="D28" s="14" t="s">
        <v>28</v>
      </c>
    </row>
    <row r="29" spans="1:13" ht="13.5" thickBot="1">
      <c r="A29"/>
      <c r="B29"/>
      <c r="C29"/>
      <c r="D29"/>
    </row>
    <row r="30" spans="1:13" ht="15" thickBot="1">
      <c r="A30"/>
      <c r="B30" s="12" t="s">
        <v>23</v>
      </c>
      <c r="C30" s="9" t="s">
        <v>0</v>
      </c>
      <c r="D30" s="15">
        <f>ROUND(IF(D28="jünger als 18 Monate",VLOOKUP(D25,Referenz!K17:L19,2,TRUE),VLOOKUP(D25,Referenz!K17:L19,1,TRUE)),0)</f>
        <v>105</v>
      </c>
    </row>
    <row r="31" spans="1:13">
      <c r="A31"/>
      <c r="B31"/>
      <c r="C31"/>
      <c r="D31"/>
    </row>
    <row r="32" spans="1:13">
      <c r="A32"/>
      <c r="B32"/>
      <c r="C32"/>
      <c r="D32"/>
    </row>
    <row r="33" spans="1:12">
      <c r="A33"/>
      <c r="B33"/>
      <c r="C33"/>
      <c r="D33"/>
    </row>
    <row r="34" spans="1:12">
      <c r="A34"/>
      <c r="B34"/>
      <c r="C34"/>
      <c r="D34"/>
      <c r="L34" s="5"/>
    </row>
    <row r="35" spans="1:12" ht="33.75" customHeight="1">
      <c r="A35"/>
      <c r="B35" s="35" t="s">
        <v>25</v>
      </c>
      <c r="C35" s="35"/>
      <c r="D35" s="35"/>
      <c r="E35" s="29"/>
    </row>
    <row r="36" spans="1:12" ht="46.5" customHeight="1">
      <c r="A36"/>
      <c r="B36" s="33" t="s">
        <v>27</v>
      </c>
      <c r="C36" s="34"/>
      <c r="D36" s="34"/>
      <c r="E36" s="30"/>
      <c r="F36" s="28"/>
    </row>
    <row r="37" spans="1:12" ht="24" customHeight="1">
      <c r="A37"/>
      <c r="B37" s="35" t="s">
        <v>26</v>
      </c>
      <c r="C37" s="35"/>
      <c r="D37" s="35"/>
      <c r="E37" s="29"/>
    </row>
    <row r="38" spans="1:12">
      <c r="B38" s="31"/>
      <c r="C38" s="31"/>
      <c r="D38" s="31"/>
      <c r="E38" s="31"/>
    </row>
    <row r="39" spans="1:12"/>
    <row r="40" spans="1:12" ht="12.75" customHeight="1"/>
    <row r="41" spans="1:12"/>
    <row r="44" spans="1:12" s="6" customFormat="1" hidden="1">
      <c r="A44" s="2"/>
      <c r="B44" s="2"/>
      <c r="C44" s="2"/>
      <c r="D44" s="2"/>
      <c r="E44" s="2"/>
      <c r="F44" s="2"/>
      <c r="G44" s="2"/>
    </row>
    <row r="45" spans="1:12" s="7" customFormat="1" hidden="1">
      <c r="A45" s="2"/>
      <c r="B45" s="2"/>
      <c r="C45" s="2"/>
      <c r="D45" s="2"/>
      <c r="E45" s="2"/>
      <c r="F45" s="2"/>
      <c r="G45" s="2"/>
    </row>
    <row r="57" ht="24.75" hidden="1" customHeight="1"/>
    <row r="58" ht="18" hidden="1" customHeight="1"/>
    <row r="59" ht="24.75" hidden="1" customHeight="1"/>
    <row r="60" ht="24.75" hidden="1" customHeight="1"/>
    <row r="61" ht="24.75" hidden="1" customHeight="1"/>
    <row r="62" ht="24.75" hidden="1" customHeight="1"/>
    <row r="63" ht="24.75" hidden="1" customHeight="1"/>
    <row r="64" ht="24.75" hidden="1" customHeight="1"/>
    <row r="65" ht="24.75" hidden="1" customHeight="1"/>
    <row r="66" ht="24.75" hidden="1" customHeight="1"/>
    <row r="67" ht="24.75" hidden="1" customHeight="1"/>
    <row r="68" ht="15" hidden="1" customHeight="1"/>
    <row r="69" ht="18" hidden="1" customHeight="1"/>
    <row r="71" ht="18" hidden="1" customHeight="1"/>
    <row r="72" ht="18" hidden="1" customHeight="1"/>
    <row r="73" ht="18" hidden="1" customHeight="1"/>
    <row r="74" ht="18" hidden="1" customHeight="1"/>
    <row r="76" ht="18" hidden="1" customHeight="1"/>
    <row r="77" ht="3.75" hidden="1" customHeight="1"/>
    <row r="78" ht="18" hidden="1" customHeight="1"/>
    <row r="79" ht="12.75" hidden="1" customHeight="1"/>
    <row r="80" ht="18" hidden="1" customHeight="1"/>
    <row r="81" ht="9.75" hidden="1" customHeight="1"/>
    <row r="83" ht="5.25" hidden="1" customHeight="1"/>
    <row r="84" ht="6" hidden="1" customHeight="1"/>
    <row r="85"/>
    <row r="86"/>
  </sheetData>
  <mergeCells count="6">
    <mergeCell ref="B38:E38"/>
    <mergeCell ref="B2:E2"/>
    <mergeCell ref="B3:E3"/>
    <mergeCell ref="B36:D36"/>
    <mergeCell ref="B35:D35"/>
    <mergeCell ref="B37:D37"/>
  </mergeCells>
  <phoneticPr fontId="5" type="noConversion"/>
  <dataValidations count="2">
    <dataValidation type="whole" allowBlank="1" showInputMessage="1" showErrorMessage="1" errorTitle="Ungültige Eingabe" error="Bitte nur ganze Zahlen eingeben." sqref="D13 D15 D19 D21:D23" xr:uid="{00000000-0002-0000-0000-000000000000}">
      <formula1>0</formula1>
      <formula2>999999999</formula2>
    </dataValidation>
    <dataValidation type="list" allowBlank="1" showInputMessage="1" showErrorMessage="1" sqref="D28" xr:uid="{00000000-0002-0000-0000-000001000000}">
      <formula1>"jünger als 18 Monate, älter als 18 Monate"</formula1>
    </dataValidation>
  </dataValidations>
  <pageMargins left="0.59055118110236227" right="0.59055118110236227" top="1.34765625" bottom="0.59055118110236227" header="0.51181102362204722" footer="0.51181102362204722"/>
  <pageSetup paperSize="9" scale="90" orientation="portrait" r:id="rId1"/>
  <headerFooter differentFirst="1" alignWithMargins="0">
    <firstHeader>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5"/>
  <sheetViews>
    <sheetView workbookViewId="0">
      <selection activeCell="K6" sqref="K6"/>
    </sheetView>
  </sheetViews>
  <sheetFormatPr baseColWidth="10" defaultColWidth="11.42578125" defaultRowHeight="12.75"/>
  <cols>
    <col min="1" max="1" width="3.140625" style="18" customWidth="1"/>
    <col min="2" max="2" width="25.7109375" style="18" customWidth="1"/>
    <col min="3" max="3" width="33.5703125" style="18" customWidth="1"/>
    <col min="4" max="4" width="28.5703125" style="18" customWidth="1"/>
    <col min="5" max="16384" width="11.42578125" style="18"/>
  </cols>
  <sheetData>
    <row r="1" spans="2:12" ht="15">
      <c r="B1" s="36" t="s">
        <v>6</v>
      </c>
      <c r="C1" s="36"/>
      <c r="D1" s="36"/>
      <c r="E1" s="36"/>
      <c r="F1" s="36"/>
    </row>
    <row r="2" spans="2:12" ht="15.75">
      <c r="B2" s="16"/>
      <c r="C2" s="16"/>
      <c r="D2" s="16"/>
      <c r="E2" s="16"/>
      <c r="F2" s="16"/>
    </row>
    <row r="4" spans="2:12" ht="33.75" customHeight="1">
      <c r="B4" s="23" t="s">
        <v>4</v>
      </c>
      <c r="C4" s="24" t="s">
        <v>20</v>
      </c>
      <c r="D4" s="24" t="s">
        <v>21</v>
      </c>
      <c r="E4" s="23" t="s">
        <v>7</v>
      </c>
      <c r="F4" s="24" t="s">
        <v>8</v>
      </c>
    </row>
    <row r="5" spans="2:12">
      <c r="B5" s="25">
        <v>0</v>
      </c>
      <c r="C5" s="25">
        <f t="shared" ref="C5:C23" si="0">125-E5</f>
        <v>105</v>
      </c>
      <c r="D5" s="25">
        <f t="shared" ref="D5:D23" si="1">138-F5</f>
        <v>118</v>
      </c>
      <c r="E5" s="21">
        <f t="shared" ref="E5:E23" si="2">IF(($K$8+(B5-$K$10)*$K$14)&lt;$K$8,$K$8,IF(($K$8+(B5-$K$10)*$K$14)&gt;$K$6,$K$6,($K$8+(B5-$K$10)*$K$14)))</f>
        <v>20</v>
      </c>
      <c r="F5" s="21">
        <f t="shared" ref="F5:F23" si="3">IF(($L$8+(B5-$L$10)*$L$14)&lt;$L$8,$L$8,IF(($L$8+(B5-$L$10)*$L$14)&gt;$L$6,$L$6,($L$8+(B5-$L$10)*$L$14)))</f>
        <v>20</v>
      </c>
      <c r="H5" s="18" t="s">
        <v>9</v>
      </c>
      <c r="K5" s="18" t="s">
        <v>10</v>
      </c>
      <c r="L5" s="18" t="s">
        <v>11</v>
      </c>
    </row>
    <row r="6" spans="2:12">
      <c r="B6" s="25">
        <v>5000</v>
      </c>
      <c r="C6" s="25">
        <f t="shared" si="0"/>
        <v>105</v>
      </c>
      <c r="D6" s="25">
        <f t="shared" si="1"/>
        <v>118</v>
      </c>
      <c r="E6" s="21">
        <f t="shared" si="2"/>
        <v>20</v>
      </c>
      <c r="F6" s="21">
        <f t="shared" si="3"/>
        <v>20</v>
      </c>
      <c r="H6" s="18" t="s">
        <v>12</v>
      </c>
      <c r="K6" s="26">
        <v>125</v>
      </c>
      <c r="L6" s="26">
        <v>138</v>
      </c>
    </row>
    <row r="7" spans="2:12">
      <c r="B7" s="25">
        <v>10000</v>
      </c>
      <c r="C7" s="25">
        <f t="shared" si="0"/>
        <v>98.82352941176471</v>
      </c>
      <c r="D7" s="25">
        <f t="shared" si="1"/>
        <v>111.05882352941177</v>
      </c>
      <c r="E7" s="21">
        <f t="shared" si="2"/>
        <v>26.176470588235293</v>
      </c>
      <c r="F7" s="21">
        <f t="shared" si="3"/>
        <v>26.941176470588236</v>
      </c>
    </row>
    <row r="8" spans="2:12">
      <c r="B8" s="25">
        <v>15000</v>
      </c>
      <c r="C8" s="25">
        <f t="shared" si="0"/>
        <v>92.64705882352942</v>
      </c>
      <c r="D8" s="25">
        <f t="shared" si="1"/>
        <v>104.11764705882354</v>
      </c>
      <c r="E8" s="21">
        <f t="shared" si="2"/>
        <v>32.352941176470587</v>
      </c>
      <c r="F8" s="21">
        <f t="shared" si="3"/>
        <v>33.882352941176471</v>
      </c>
      <c r="H8" s="18" t="s">
        <v>12</v>
      </c>
      <c r="K8" s="26">
        <v>20</v>
      </c>
      <c r="L8" s="26">
        <v>20</v>
      </c>
    </row>
    <row r="9" spans="2:12">
      <c r="B9" s="25">
        <v>20000</v>
      </c>
      <c r="C9" s="25">
        <f t="shared" si="0"/>
        <v>86.470588235294116</v>
      </c>
      <c r="D9" s="25">
        <f t="shared" si="1"/>
        <v>97.17647058823529</v>
      </c>
      <c r="E9" s="21">
        <f t="shared" si="2"/>
        <v>38.529411764705884</v>
      </c>
      <c r="F9" s="21">
        <f t="shared" si="3"/>
        <v>40.82352941176471</v>
      </c>
    </row>
    <row r="10" spans="2:12">
      <c r="B10" s="25">
        <v>25000</v>
      </c>
      <c r="C10" s="25">
        <f t="shared" si="0"/>
        <v>80.294117647058826</v>
      </c>
      <c r="D10" s="25">
        <f t="shared" si="1"/>
        <v>90.235294117647058</v>
      </c>
      <c r="E10" s="21">
        <f t="shared" si="2"/>
        <v>44.705882352941174</v>
      </c>
      <c r="F10" s="21">
        <f t="shared" si="3"/>
        <v>47.764705882352942</v>
      </c>
      <c r="K10" s="20">
        <v>5000</v>
      </c>
      <c r="L10" s="20">
        <v>5000</v>
      </c>
    </row>
    <row r="11" spans="2:12">
      <c r="B11" s="25">
        <v>30000</v>
      </c>
      <c r="C11" s="25">
        <f t="shared" si="0"/>
        <v>74.117647058823536</v>
      </c>
      <c r="D11" s="25">
        <f t="shared" si="1"/>
        <v>83.294117647058812</v>
      </c>
      <c r="E11" s="21">
        <f t="shared" si="2"/>
        <v>50.882352941176471</v>
      </c>
      <c r="F11" s="21">
        <f t="shared" si="3"/>
        <v>54.705882352941181</v>
      </c>
    </row>
    <row r="12" spans="2:12">
      <c r="B12" s="25">
        <v>35000</v>
      </c>
      <c r="C12" s="25">
        <f t="shared" si="0"/>
        <v>67.941176470588232</v>
      </c>
      <c r="D12" s="25">
        <f t="shared" si="1"/>
        <v>76.35294117647058</v>
      </c>
      <c r="E12" s="21">
        <f t="shared" si="2"/>
        <v>57.058823529411768</v>
      </c>
      <c r="F12" s="21">
        <f t="shared" si="3"/>
        <v>61.647058823529413</v>
      </c>
      <c r="K12" s="20">
        <v>90000</v>
      </c>
      <c r="L12" s="20">
        <v>90000</v>
      </c>
    </row>
    <row r="13" spans="2:12">
      <c r="B13" s="25">
        <v>40000</v>
      </c>
      <c r="C13" s="25">
        <f t="shared" si="0"/>
        <v>61.764705882352942</v>
      </c>
      <c r="D13" s="25">
        <f t="shared" si="1"/>
        <v>69.411764705882348</v>
      </c>
      <c r="E13" s="21">
        <f t="shared" si="2"/>
        <v>63.235294117647058</v>
      </c>
      <c r="F13" s="21">
        <f t="shared" si="3"/>
        <v>68.588235294117652</v>
      </c>
    </row>
    <row r="14" spans="2:12">
      <c r="B14" s="25">
        <v>45000</v>
      </c>
      <c r="C14" s="25">
        <f t="shared" si="0"/>
        <v>55.588235294117652</v>
      </c>
      <c r="D14" s="25">
        <f t="shared" si="1"/>
        <v>62.470588235294116</v>
      </c>
      <c r="E14" s="21">
        <f t="shared" si="2"/>
        <v>69.411764705882348</v>
      </c>
      <c r="F14" s="21">
        <f t="shared" si="3"/>
        <v>75.529411764705884</v>
      </c>
      <c r="K14" s="17">
        <f>(K6-K8)/(K12-K10)</f>
        <v>1.2352941176470588E-3</v>
      </c>
      <c r="L14" s="17">
        <f>(L6-L8)/(L12-L10)</f>
        <v>1.3882352941176472E-3</v>
      </c>
    </row>
    <row r="15" spans="2:12">
      <c r="B15" s="25">
        <v>50000</v>
      </c>
      <c r="C15" s="25">
        <f t="shared" si="0"/>
        <v>49.411764705882348</v>
      </c>
      <c r="D15" s="25">
        <f t="shared" si="1"/>
        <v>55.529411764705884</v>
      </c>
      <c r="E15" s="21">
        <f t="shared" si="2"/>
        <v>75.588235294117652</v>
      </c>
      <c r="F15" s="21">
        <f t="shared" si="3"/>
        <v>82.470588235294116</v>
      </c>
      <c r="H15" s="17"/>
      <c r="I15" s="17"/>
      <c r="J15" s="17"/>
    </row>
    <row r="16" spans="2:12">
      <c r="B16" s="25">
        <v>55000</v>
      </c>
      <c r="C16" s="25">
        <f t="shared" si="0"/>
        <v>43.235294117647058</v>
      </c>
      <c r="D16" s="25">
        <f t="shared" si="1"/>
        <v>48.588235294117638</v>
      </c>
      <c r="E16" s="21">
        <f t="shared" si="2"/>
        <v>81.764705882352942</v>
      </c>
      <c r="F16" s="21">
        <f t="shared" si="3"/>
        <v>89.411764705882362</v>
      </c>
      <c r="H16" s="19" t="s">
        <v>13</v>
      </c>
      <c r="I16" s="19"/>
      <c r="J16" s="19"/>
      <c r="K16" s="22"/>
      <c r="L16" s="22"/>
    </row>
    <row r="17" spans="2:12">
      <c r="B17" s="25">
        <v>60000</v>
      </c>
      <c r="C17" s="25">
        <f t="shared" si="0"/>
        <v>37.058823529411768</v>
      </c>
      <c r="D17" s="25">
        <f t="shared" si="1"/>
        <v>41.647058823529406</v>
      </c>
      <c r="E17" s="21">
        <f t="shared" si="2"/>
        <v>87.941176470588232</v>
      </c>
      <c r="F17" s="21">
        <f t="shared" si="3"/>
        <v>96.352941176470594</v>
      </c>
      <c r="H17" s="20">
        <f>Berechnung!$D$25</f>
        <v>4999</v>
      </c>
      <c r="I17" s="20"/>
      <c r="J17" s="20"/>
      <c r="K17" s="21">
        <f>IF(($K$8+(H17-$K$10)*$K$14)&lt;$K$8,$K$8,IF(($K$8+(H17-$K$10)*$K$14)&gt;$K$6,$K$6,($K$8+(H17-$K$10)*$K$14)))</f>
        <v>20</v>
      </c>
      <c r="L17" s="21">
        <f>IF(($L$8+(H17-$L$10)*$L$14)&lt;$L$8,$L$8,IF(($L$8+(H17-$L$10)*$L$14)&gt;$L$6,$L$6,($L$8+(H17-$L$10)*$L$14)))</f>
        <v>20</v>
      </c>
    </row>
    <row r="18" spans="2:12">
      <c r="B18" s="25">
        <v>65000</v>
      </c>
      <c r="C18" s="25">
        <f t="shared" si="0"/>
        <v>30.882352941176464</v>
      </c>
      <c r="D18" s="25">
        <f t="shared" si="1"/>
        <v>34.705882352941174</v>
      </c>
      <c r="E18" s="21">
        <f t="shared" si="2"/>
        <v>94.117647058823536</v>
      </c>
      <c r="F18" s="21">
        <f t="shared" si="3"/>
        <v>103.29411764705883</v>
      </c>
      <c r="H18" s="21" t="s">
        <v>14</v>
      </c>
      <c r="I18" s="21"/>
      <c r="J18" s="21"/>
      <c r="K18" s="21">
        <f>ROUND((IF(($K$8+(H17-$K$10)*$K$14)&lt;$K$8,$K$8,IF(($K$8+(H17-$K$10)*$K$14)&gt;$K$6,$K$6,($K$8+(H17-$K$10)*$K$14))))*1,0)/1</f>
        <v>20</v>
      </c>
      <c r="L18" s="21">
        <f>ROUND((IF(($L$8+(H17-$L$10)*$L$14)&lt;$L$8,$L$8,IF(($L$8+(H17-$L$10)*$L$14)&gt;$L$6,$L$6,($L$8+(H17-$L$10)*$L$14))))*1,0)/1</f>
        <v>20</v>
      </c>
    </row>
    <row r="19" spans="2:12">
      <c r="B19" s="25">
        <v>70000</v>
      </c>
      <c r="C19" s="25">
        <f t="shared" si="0"/>
        <v>24.705882352941174</v>
      </c>
      <c r="D19" s="25">
        <f t="shared" si="1"/>
        <v>27.764705882352942</v>
      </c>
      <c r="E19" s="21">
        <f t="shared" si="2"/>
        <v>100.29411764705883</v>
      </c>
      <c r="F19" s="21">
        <f t="shared" si="3"/>
        <v>110.23529411764706</v>
      </c>
      <c r="H19" s="21" t="s">
        <v>15</v>
      </c>
      <c r="I19" s="21"/>
      <c r="J19" s="21"/>
      <c r="K19" s="21">
        <f>125-K18</f>
        <v>105</v>
      </c>
      <c r="L19" s="21">
        <f>138-L18</f>
        <v>118</v>
      </c>
    </row>
    <row r="20" spans="2:12">
      <c r="B20" s="25">
        <v>75000</v>
      </c>
      <c r="C20" s="25">
        <f t="shared" si="0"/>
        <v>18.529411764705884</v>
      </c>
      <c r="D20" s="25">
        <f t="shared" si="1"/>
        <v>20.823529411764696</v>
      </c>
      <c r="E20" s="21">
        <f t="shared" si="2"/>
        <v>106.47058823529412</v>
      </c>
      <c r="F20" s="21">
        <f t="shared" si="3"/>
        <v>117.1764705882353</v>
      </c>
      <c r="H20" s="21"/>
      <c r="I20" s="21"/>
      <c r="J20" s="21"/>
      <c r="K20" s="21"/>
      <c r="L20" s="21"/>
    </row>
    <row r="21" spans="2:12">
      <c r="B21" s="25">
        <v>80000</v>
      </c>
      <c r="C21" s="25">
        <f t="shared" si="0"/>
        <v>12.352941176470594</v>
      </c>
      <c r="D21" s="25">
        <f t="shared" si="1"/>
        <v>13.882352941176464</v>
      </c>
      <c r="E21" s="21">
        <f t="shared" si="2"/>
        <v>112.64705882352941</v>
      </c>
      <c r="F21" s="21">
        <f t="shared" si="3"/>
        <v>124.11764705882354</v>
      </c>
      <c r="H21" s="21"/>
      <c r="I21" s="21"/>
      <c r="J21" s="21"/>
      <c r="K21" s="21">
        <f>K17*20</f>
        <v>400</v>
      </c>
      <c r="L21" s="21">
        <f>L17*20</f>
        <v>400</v>
      </c>
    </row>
    <row r="22" spans="2:12">
      <c r="B22" s="25">
        <v>85000</v>
      </c>
      <c r="C22" s="25">
        <f t="shared" si="0"/>
        <v>6.1764705882352899</v>
      </c>
      <c r="D22" s="25">
        <f t="shared" si="1"/>
        <v>6.941176470588232</v>
      </c>
      <c r="E22" s="21">
        <f t="shared" si="2"/>
        <v>118.82352941176471</v>
      </c>
      <c r="F22" s="21">
        <f t="shared" si="3"/>
        <v>131.05882352941177</v>
      </c>
    </row>
    <row r="23" spans="2:12">
      <c r="B23" s="25">
        <v>90000</v>
      </c>
      <c r="C23" s="25">
        <f t="shared" si="0"/>
        <v>0</v>
      </c>
      <c r="D23" s="25">
        <f t="shared" si="1"/>
        <v>0</v>
      </c>
      <c r="E23" s="21">
        <f t="shared" si="2"/>
        <v>125</v>
      </c>
      <c r="F23" s="21">
        <f t="shared" si="3"/>
        <v>138</v>
      </c>
    </row>
    <row r="25" spans="2:12" ht="17.25">
      <c r="B25" s="18" t="s">
        <v>22</v>
      </c>
      <c r="I25" s="18">
        <f>H17*K14</f>
        <v>6.1752352941176474</v>
      </c>
    </row>
  </sheetData>
  <mergeCells count="1">
    <mergeCell ref="B1:F1"/>
  </mergeCells>
  <pageMargins left="0.7" right="0.7" top="0.78740157499999996" bottom="0.78740157499999996" header="0.3" footer="0.3"/>
  <pageSetup paperSize="9" orientation="portrait" r:id="rId1"/>
  <ignoredErrors>
    <ignoredError sqref="H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ocument xmlns="http://www.docugate.com/2015/docugatedatastorexml">
  <snapins xmlns=""/>
</document>
</file>

<file path=customXml/itemProps1.xml><?xml version="1.0" encoding="utf-8"?>
<ds:datastoreItem xmlns:ds="http://schemas.openxmlformats.org/officeDocument/2006/customXml" ds:itemID="{75BCE414-B6D3-4B16-92B5-5576EBAD61DF}">
  <ds:schemaRefs>
    <ds:schemaRef ds:uri="http://www.docugate.com/2015/docugatedatastorexml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Referenz</vt:lpstr>
    </vt:vector>
  </TitlesOfParts>
  <Company>Gmd. Unteraegeri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Beeler Meinrad</dc:creator>
  <cp:lastModifiedBy>Beeler Meinrad</cp:lastModifiedBy>
  <cp:lastPrinted>2020-05-27T15:47:47Z</cp:lastPrinted>
  <dcterms:created xsi:type="dcterms:W3CDTF">2005-07-18T13:53:01Z</dcterms:created>
  <dcterms:modified xsi:type="dcterms:W3CDTF">2024-06-27T17:27:37Z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ma_beschreibung">
    <vt:lpwstr/>
  </property>
  <property fmtid="{D5CDD505-2E9C-101B-9397-08002B2CF9AE}" pid="3" name="firma_sourceid">
    <vt:lpwstr/>
  </property>
  <property fmtid="{D5CDD505-2E9C-101B-9397-08002B2CF9AE}" pid="4" name="firma_logo">
    <vt:lpwstr/>
  </property>
  <property fmtid="{D5CDD505-2E9C-101B-9397-08002B2CF9AE}" pid="5" name="firma_name_deutsch">
    <vt:lpwstr/>
  </property>
  <property fmtid="{D5CDD505-2E9C-101B-9397-08002B2CF9AE}" pid="6" name="firma_name_englisch">
    <vt:lpwstr/>
  </property>
  <property fmtid="{D5CDD505-2E9C-101B-9397-08002B2CF9AE}" pid="7" name="firma_name_französisch">
    <vt:lpwstr/>
  </property>
  <property fmtid="{D5CDD505-2E9C-101B-9397-08002B2CF9AE}" pid="8" name="firma_name_italienisch">
    <vt:lpwstr/>
  </property>
  <property fmtid="{D5CDD505-2E9C-101B-9397-08002B2CF9AE}" pid="9" name="firma_rechtshinweis_deutsch">
    <vt:lpwstr/>
  </property>
  <property fmtid="{D5CDD505-2E9C-101B-9397-08002B2CF9AE}" pid="10" name="firma_">
    <vt:lpwstr/>
  </property>
  <property fmtid="{D5CDD505-2E9C-101B-9397-08002B2CF9AE}" pid="11" name="firma_rechtshinweis_französisch">
    <vt:lpwstr/>
  </property>
  <property fmtid="{D5CDD505-2E9C-101B-9397-08002B2CF9AE}" pid="12" name="firma_rechtshinweis_italienisch">
    <vt:lpwstr/>
  </property>
  <property fmtid="{D5CDD505-2E9C-101B-9397-08002B2CF9AE}" pid="13" name="standort_email">
    <vt:lpwstr>info@oberaegeri.ch</vt:lpwstr>
  </property>
  <property fmtid="{D5CDD505-2E9C-101B-9397-08002B2CF9AE}" pid="14" name="standort_companyid">
    <vt:lpwstr>1</vt:lpwstr>
  </property>
  <property fmtid="{D5CDD505-2E9C-101B-9397-08002B2CF9AE}" pid="15" name="standort_internet">
    <vt:lpwstr>www.oberaegeri.ch</vt:lpwstr>
  </property>
  <property fmtid="{D5CDD505-2E9C-101B-9397-08002B2CF9AE}" pid="16" name="standort_ort_de">
    <vt:lpwstr>Oberägeri</vt:lpwstr>
  </property>
  <property fmtid="{D5CDD505-2E9C-101B-9397-08002B2CF9AE}" pid="17" name="standort_ort_en">
    <vt:lpwstr>Oberägeri</vt:lpwstr>
  </property>
  <property fmtid="{D5CDD505-2E9C-101B-9397-08002B2CF9AE}" pid="18" name="standort_ort_fr">
    <vt:lpwstr>Oberägeri</vt:lpwstr>
  </property>
  <property fmtid="{D5CDD505-2E9C-101B-9397-08002B2CF9AE}" pid="19" name="standort_ort_it">
    <vt:lpwstr>Oberägeri</vt:lpwstr>
  </property>
  <property fmtid="{D5CDD505-2E9C-101B-9397-08002B2CF9AE}" pid="20" name="standort_plz">
    <vt:lpwstr>6315</vt:lpwstr>
  </property>
  <property fmtid="{D5CDD505-2E9C-101B-9397-08002B2CF9AE}" pid="21" name="standort_sourceid">
    <vt:lpwstr>1</vt:lpwstr>
  </property>
  <property fmtid="{D5CDD505-2E9C-101B-9397-08002B2CF9AE}" pid="22" name="standort_strasse">
    <vt:lpwstr>Alosenstrasse 2</vt:lpwstr>
  </property>
  <property fmtid="{D5CDD505-2E9C-101B-9397-08002B2CF9AE}" pid="23" name="standort_telefax">
    <vt:lpwstr/>
  </property>
  <property fmtid="{D5CDD505-2E9C-101B-9397-08002B2CF9AE}" pid="24" name="standort_telefon">
    <vt:lpwstr>+41 41 723 80 00</vt:lpwstr>
  </property>
  <property fmtid="{D5CDD505-2E9C-101B-9397-08002B2CF9AE}" pid="25" name="standort_description">
    <vt:lpwstr>Allgemein</vt:lpwstr>
  </property>
  <property fmtid="{D5CDD505-2E9C-101B-9397-08002B2CF9AE}" pid="26" name="templateid">
    <vt:lpwstr>68f4ef50-2ef4-464f-8e62-74eafa727d2f</vt:lpwstr>
  </property>
  <property fmtid="{D5CDD505-2E9C-101B-9397-08002B2CF9AE}" pid="27" name="templateexternalid">
    <vt:lpwstr>68f4ef50-2ef4-464f-8e62-74eafa727d2f</vt:lpwstr>
  </property>
  <property fmtid="{D5CDD505-2E9C-101B-9397-08002B2CF9AE}" pid="28" name="languagekey">
    <vt:lpwstr>DE</vt:lpwstr>
  </property>
  <property fmtid="{D5CDD505-2E9C-101B-9397-08002B2CF9AE}" pid="29" name="taskpaneguid">
    <vt:lpwstr>581151f7-b08b-4000-8c04-71d3651eca76</vt:lpwstr>
  </property>
  <property fmtid="{D5CDD505-2E9C-101B-9397-08002B2CF9AE}" pid="30" name="taskpaneenablemanually">
    <vt:lpwstr>Manually</vt:lpwstr>
  </property>
  <property fmtid="{D5CDD505-2E9C-101B-9397-08002B2CF9AE}" pid="31" name="templatename">
    <vt:lpwstr>Kindertagesstätte_Online-Rechner Betreuungsgutscheine Ab 2021</vt:lpwstr>
  </property>
  <property fmtid="{D5CDD505-2E9C-101B-9397-08002B2CF9AE}" pid="32" name="docugatedocumenthasdatastore">
    <vt:lpwstr>True</vt:lpwstr>
  </property>
  <property fmtid="{D5CDD505-2E9C-101B-9397-08002B2CF9AE}" pid="33" name="templatedisplayname">
    <vt:lpwstr>Kindertagesstätte_Online-Rechner Betreuungsgutscheine Ab 2021</vt:lpwstr>
  </property>
  <property fmtid="{D5CDD505-2E9C-101B-9397-08002B2CF9AE}" pid="34" name="dgworkflowid">
    <vt:lpwstr>65769c47-b999-4af5-8148-44a6870236b0</vt:lpwstr>
  </property>
  <property fmtid="{D5CDD505-2E9C-101B-9397-08002B2CF9AE}" pid="35" name="docugatedocumentversion">
    <vt:lpwstr>5.19.0.2</vt:lpwstr>
  </property>
  <property fmtid="{D5CDD505-2E9C-101B-9397-08002B2CF9AE}" pid="36" name="docugatedocumentcreationpath">
    <vt:lpwstr>C:\Users\LOCAL_~1\Temp\Docugate\Documents\nncopdzi.xlsx</vt:lpwstr>
  </property>
  <property fmtid="{D5CDD505-2E9C-101B-9397-08002B2CF9AE}" pid="37" name="headerdefinitionheaderfirst-sheet1">
    <vt:lpwstr>&amp;R&amp;G</vt:lpwstr>
  </property>
  <property fmtid="{D5CDD505-2E9C-101B-9397-08002B2CF9AE}" pid="38" name="headerdefinitionleftheaderfirst-sheet1">
    <vt:lpwstr/>
  </property>
  <property fmtid="{D5CDD505-2E9C-101B-9397-08002B2CF9AE}" pid="39" name="headerdefinitioncenterheaderfirst-sheet1">
    <vt:lpwstr/>
  </property>
  <property fmtid="{D5CDD505-2E9C-101B-9397-08002B2CF9AE}" pid="40" name="headerdefinitionrightheaderfirst-sheet1">
    <vt:lpwstr>&amp;G</vt:lpwstr>
  </property>
  <property fmtid="{D5CDD505-2E9C-101B-9397-08002B2CF9AE}" pid="41" name="LogoPathBeforeUpdate">
    <vt:lpwstr/>
  </property>
</Properties>
</file>